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0BA99116-BE25-45CC-9CBC-9D4048C9AEA4}" xr6:coauthVersionLast="43" xr6:coauthVersionMax="43" xr10:uidLastSave="{00000000-0000-0000-0000-000000000000}"/>
  <bookViews>
    <workbookView xWindow="1470" yWindow="1470" windowWidth="1404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8" i="1" l="1"/>
  <c r="U12" i="1"/>
  <c r="U16" i="1"/>
  <c r="U20" i="1"/>
  <c r="U24" i="1"/>
  <c r="U28" i="1"/>
  <c r="U32" i="1"/>
  <c r="U36" i="1"/>
  <c r="U40" i="1"/>
  <c r="U44" i="1"/>
  <c r="U48" i="1"/>
  <c r="U7" i="1"/>
  <c r="U30" i="1"/>
  <c r="U38" i="1"/>
  <c r="U46" i="1"/>
  <c r="U11" i="1"/>
  <c r="U19" i="1"/>
  <c r="U27" i="1"/>
  <c r="U35" i="1"/>
  <c r="U43" i="1"/>
  <c r="U51" i="1"/>
  <c r="U9" i="1"/>
  <c r="U13" i="1"/>
  <c r="U17" i="1"/>
  <c r="U21" i="1"/>
  <c r="U25" i="1"/>
  <c r="U29" i="1"/>
  <c r="U33" i="1"/>
  <c r="U37" i="1"/>
  <c r="U41" i="1"/>
  <c r="U45" i="1"/>
  <c r="U49" i="1"/>
  <c r="U10" i="1"/>
  <c r="U14" i="1"/>
  <c r="U18" i="1"/>
  <c r="U22" i="1"/>
  <c r="U26" i="1"/>
  <c r="U34" i="1"/>
  <c r="U42" i="1"/>
  <c r="U50" i="1"/>
  <c r="U15" i="1"/>
  <c r="U23" i="1"/>
  <c r="U31" i="1"/>
  <c r="U39" i="1"/>
  <c r="U47" i="1"/>
  <c r="A75" i="1" l="1"/>
  <c r="A25" i="3" s="1"/>
  <c r="A61" i="1"/>
  <c r="A11" i="3" s="1"/>
  <c r="A100" i="1"/>
  <c r="A50" i="3" s="1"/>
  <c r="A93" i="1"/>
  <c r="A43" i="3" s="1"/>
  <c r="A80" i="1"/>
  <c r="A86" i="1"/>
  <c r="A36" i="3" s="1"/>
  <c r="A77" i="1"/>
  <c r="A27" i="3" s="1"/>
  <c r="A69" i="1"/>
  <c r="A19" i="3" s="1"/>
  <c r="A95" i="1"/>
  <c r="A45" i="3" s="1"/>
  <c r="A59" i="1"/>
  <c r="A9" i="3" s="1"/>
  <c r="A70" i="1"/>
  <c r="A20" i="3" s="1"/>
  <c r="A68" i="1"/>
  <c r="A18" i="3" s="1"/>
  <c r="A57" i="1"/>
  <c r="A7" i="3" s="1"/>
  <c r="A56" i="1"/>
  <c r="B56" i="1" s="1"/>
  <c r="B6" i="3" s="1"/>
  <c r="A71" i="1"/>
  <c r="A21" i="3" s="1"/>
  <c r="A82" i="1"/>
  <c r="A32" i="3" s="1"/>
  <c r="A92" i="1"/>
  <c r="A42" i="3" s="1"/>
  <c r="A89" i="1"/>
  <c r="A39" i="3" s="1"/>
  <c r="A73" i="1"/>
  <c r="A23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72" i="1"/>
  <c r="A22" i="3" s="1"/>
  <c r="A87" i="1"/>
  <c r="A37" i="3" s="1"/>
  <c r="A98" i="1"/>
  <c r="A48" i="3" s="1"/>
  <c r="A66" i="1"/>
  <c r="A16" i="3" s="1"/>
  <c r="A60" i="1"/>
  <c r="A10" i="3" s="1"/>
  <c r="A96" i="1"/>
  <c r="A46" i="3" s="1"/>
  <c r="A64" i="1"/>
  <c r="A14" i="3" s="1"/>
  <c r="A83" i="1"/>
  <c r="A33" i="3" s="1"/>
  <c r="A67" i="1"/>
  <c r="A17" i="3" s="1"/>
  <c r="A94" i="1"/>
  <c r="A44" i="3" s="1"/>
  <c r="A78" i="1"/>
  <c r="A28" i="3" s="1"/>
  <c r="A62" i="1"/>
  <c r="A12" i="3" s="1"/>
  <c r="A88" i="1"/>
  <c r="A38" i="3" s="1"/>
  <c r="A91" i="1"/>
  <c r="A41" i="3" s="1"/>
  <c r="A85" i="1"/>
  <c r="A35" i="3" s="1"/>
  <c r="A30" i="3"/>
  <c r="B61" i="1"/>
  <c r="B11" i="3" s="1"/>
  <c r="B57" i="1" l="1"/>
  <c r="B7" i="3" s="1"/>
  <c r="C57" i="1"/>
  <c r="C7" i="3" s="1"/>
  <c r="D7" i="3" s="1"/>
  <c r="C94" i="1"/>
  <c r="C44" i="3" s="1"/>
  <c r="B59" i="1"/>
  <c r="B9" i="3" s="1"/>
  <c r="C56" i="1"/>
  <c r="C6" i="3" s="1"/>
  <c r="D6" i="3" s="1"/>
  <c r="C83" i="1"/>
  <c r="C33" i="3" s="1"/>
  <c r="B81" i="1"/>
  <c r="B31" i="3" s="1"/>
  <c r="C59" i="1"/>
  <c r="C9" i="3" s="1"/>
  <c r="D9" i="3" s="1"/>
  <c r="B83" i="1"/>
  <c r="B33" i="3" s="1"/>
  <c r="C86" i="1"/>
  <c r="C36" i="3" s="1"/>
  <c r="B58" i="1"/>
  <c r="B8" i="3" s="1"/>
  <c r="A6" i="3"/>
  <c r="B60" i="1"/>
  <c r="B10" i="3" s="1"/>
  <c r="B62" i="1"/>
  <c r="B12" i="3" s="1"/>
  <c r="B70" i="1"/>
  <c r="B20" i="3" s="1"/>
  <c r="C58" i="1"/>
  <c r="C8" i="3" s="1"/>
  <c r="D8" i="3" s="1"/>
  <c r="C93" i="1"/>
  <c r="C43" i="3" s="1"/>
  <c r="C81" i="1"/>
  <c r="C31" i="3" s="1"/>
  <c r="C85" i="1"/>
  <c r="C35" i="3" s="1"/>
  <c r="C64" i="1"/>
  <c r="C14" i="3" s="1"/>
  <c r="B73" i="1"/>
  <c r="B23" i="3" s="1"/>
  <c r="B74" i="1"/>
  <c r="B24" i="3" s="1"/>
  <c r="B72" i="1"/>
  <c r="B22" i="3" s="1"/>
  <c r="B88" i="1"/>
  <c r="B38" i="3" s="1"/>
  <c r="B85" i="1"/>
  <c r="B35" i="3" s="1"/>
  <c r="B64" i="1"/>
  <c r="B14" i="3" s="1"/>
  <c r="B76" i="1"/>
  <c r="B26" i="3" s="1"/>
  <c r="B71" i="1"/>
  <c r="B21" i="3" s="1"/>
  <c r="B75" i="1"/>
  <c r="B25" i="3" s="1"/>
  <c r="B63" i="1"/>
  <c r="B13" i="3" s="1"/>
  <c r="C73" i="1"/>
  <c r="C23" i="3" s="1"/>
  <c r="C74" i="1"/>
  <c r="C24" i="3" s="1"/>
  <c r="E24" i="3" s="1"/>
  <c r="C72" i="1"/>
  <c r="C22" i="3" s="1"/>
  <c r="C76" i="1"/>
  <c r="C26" i="3" s="1"/>
  <c r="C71" i="1"/>
  <c r="C21" i="3" s="1"/>
  <c r="C66" i="1"/>
  <c r="C16" i="3" s="1"/>
  <c r="E16" i="3" s="1"/>
  <c r="C75" i="1"/>
  <c r="C25" i="3" s="1"/>
  <c r="C60" i="1"/>
  <c r="C10" i="3" s="1"/>
  <c r="D10" i="3" s="1"/>
  <c r="C63" i="1"/>
  <c r="C13" i="3" s="1"/>
  <c r="B87" i="1"/>
  <c r="B37" i="3" s="1"/>
  <c r="B91" i="1"/>
  <c r="B41" i="3" s="1"/>
  <c r="B84" i="1"/>
  <c r="B34" i="3" s="1"/>
  <c r="C89" i="1"/>
  <c r="C39" i="3" s="1"/>
  <c r="C97" i="1"/>
  <c r="C47" i="3" s="1"/>
  <c r="E47" i="3" s="1"/>
  <c r="C82" i="1"/>
  <c r="C32" i="3" s="1"/>
  <c r="C95" i="1"/>
  <c r="C45" i="3" s="1"/>
  <c r="B100" i="1"/>
  <c r="B50" i="3" s="1"/>
  <c r="B67" i="1"/>
  <c r="B17" i="3" s="1"/>
  <c r="B97" i="1"/>
  <c r="B47" i="3" s="1"/>
  <c r="B95" i="1"/>
  <c r="B45" i="3" s="1"/>
  <c r="B79" i="1"/>
  <c r="B29" i="3" s="1"/>
  <c r="B93" i="1"/>
  <c r="B43" i="3" s="1"/>
  <c r="B94" i="1"/>
  <c r="B44" i="3" s="1"/>
  <c r="B65" i="1"/>
  <c r="B15" i="3" s="1"/>
  <c r="B98" i="1"/>
  <c r="B48" i="3" s="1"/>
  <c r="B92" i="1"/>
  <c r="B42" i="3" s="1"/>
  <c r="C100" i="1"/>
  <c r="C50" i="3" s="1"/>
  <c r="C67" i="1"/>
  <c r="C17" i="3" s="1"/>
  <c r="C77" i="1"/>
  <c r="C27" i="3" s="1"/>
  <c r="C78" i="1"/>
  <c r="C28" i="3" s="1"/>
  <c r="E28" i="3" s="1"/>
  <c r="C65" i="1"/>
  <c r="C15" i="3" s="1"/>
  <c r="C88" i="1"/>
  <c r="C38" i="3" s="1"/>
  <c r="C69" i="1"/>
  <c r="C19" i="3" s="1"/>
  <c r="C70" i="1"/>
  <c r="C20" i="3" s="1"/>
  <c r="E20" i="3" s="1"/>
  <c r="C99" i="1"/>
  <c r="C49" i="3" s="1"/>
  <c r="B89" i="1"/>
  <c r="B39" i="3" s="1"/>
  <c r="B82" i="1"/>
  <c r="B32" i="3" s="1"/>
  <c r="C96" i="1"/>
  <c r="C46" i="3" s="1"/>
  <c r="E46" i="3" s="1"/>
  <c r="B68" i="1"/>
  <c r="B18" i="3" s="1"/>
  <c r="B90" i="1"/>
  <c r="B40" i="3" s="1"/>
  <c r="B86" i="1"/>
  <c r="B36" i="3" s="1"/>
  <c r="B77" i="1"/>
  <c r="B27" i="3" s="1"/>
  <c r="B78" i="1"/>
  <c r="B28" i="3" s="1"/>
  <c r="B80" i="1"/>
  <c r="B30" i="3" s="1"/>
  <c r="B66" i="1"/>
  <c r="B16" i="3" s="1"/>
  <c r="B69" i="1"/>
  <c r="B19" i="3" s="1"/>
  <c r="B99" i="1"/>
  <c r="B49" i="3" s="1"/>
  <c r="C68" i="1"/>
  <c r="C18" i="3" s="1"/>
  <c r="C90" i="1"/>
  <c r="C40" i="3" s="1"/>
  <c r="C61" i="1"/>
  <c r="C11" i="3" s="1"/>
  <c r="C62" i="1"/>
  <c r="C12" i="3" s="1"/>
  <c r="D12" i="3" s="1"/>
  <c r="C87" i="1"/>
  <c r="C37" i="3" s="1"/>
  <c r="C91" i="1"/>
  <c r="C41" i="3" s="1"/>
  <c r="C98" i="1"/>
  <c r="C48" i="3" s="1"/>
  <c r="C84" i="1"/>
  <c r="C34" i="3" s="1"/>
  <c r="C92" i="1"/>
  <c r="C42" i="3" s="1"/>
  <c r="C79" i="1"/>
  <c r="C29" i="3" s="1"/>
  <c r="B96" i="1"/>
  <c r="B46" i="3" s="1"/>
  <c r="C80" i="1"/>
  <c r="C30" i="3" s="1"/>
  <c r="E6" i="3"/>
  <c r="E7" i="3"/>
  <c r="E23" i="3" l="1"/>
  <c r="E36" i="3"/>
  <c r="E37" i="3"/>
  <c r="E35" i="3"/>
  <c r="E41" i="3"/>
  <c r="E17" i="3"/>
  <c r="E26" i="3"/>
  <c r="E50" i="3"/>
  <c r="E9" i="3"/>
  <c r="D13" i="3"/>
  <c r="D26" i="3"/>
  <c r="D15" i="3"/>
  <c r="D32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<sst xmlns="http://schemas.openxmlformats.org/spreadsheetml/2006/main" count="58" uniqueCount="32">
  <si>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</si>
  <si>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</si>
  <si>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</si>
  <si>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</si>
  <si>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</si>
  <si>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</si>
  <si>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</si>
  <si>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</si>
  <si>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</si>
  <si>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</si>
  <si>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</si>
  <si>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</si>
  <si>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</si>
  <si>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</si>
  <si>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</si>
  <si>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</si>
  <si>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 xml:space="preserve">St. Martin </t>
  </si>
  <si>
    <t>Trieben</t>
  </si>
  <si>
    <t>Bad Mitterndorf</t>
  </si>
  <si>
    <t xml:space="preserve">U15 Burschen </t>
  </si>
  <si>
    <t xml:space="preserve">Elias </t>
  </si>
  <si>
    <t>Peer</t>
  </si>
  <si>
    <t xml:space="preserve">SV ERGO St. Martin </t>
  </si>
  <si>
    <t xml:space="preserve">Felix </t>
  </si>
  <si>
    <t>Kolb</t>
  </si>
  <si>
    <t xml:space="preserve">RC Sportunion Haus </t>
  </si>
  <si>
    <t xml:space="preserve">Sebastian </t>
  </si>
  <si>
    <t xml:space="preserve">Catabiani </t>
  </si>
  <si>
    <t xml:space="preserve">Björn </t>
  </si>
  <si>
    <t xml:space="preserve">Erdkönig </t>
  </si>
  <si>
    <t xml:space="preserve">Fabian </t>
  </si>
  <si>
    <t xml:space="preserve">Griesebner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</si>
</sst>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G1" activePane="topRight" state="frozen"/>
      <selection pane="topRight" activeCell="M7" sqref="M7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19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16</v>
      </c>
      <c r="O5" s="39"/>
      <c r="P5" s="20" t="s">
        <v>17</v>
      </c>
      <c r="Q5" s="41"/>
      <c r="R5" s="21" t="s">
        <v>18</v>
      </c>
      <c r="S5" s="43"/>
      <c r="T5" s="56" t="s">
        <v>7</v>
      </c>
      <c r="U5" s="56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20</v>
      </c>
      <c r="B7" s="10" t="s">
        <v>21</v>
      </c>
      <c r="C7" s="10" t="s">
        <v>22</v>
      </c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60</v>
      </c>
      <c r="U7" s="45">
        <f>RANK(T7,$T$7:$T$51)</f>
        <v>1</v>
      </c>
    </row>
    <row r="8" spans="1:21" x14ac:dyDescent="0.2">
      <c r="A8" s="10" t="s">
        <v>23</v>
      </c>
      <c r="B8" s="10" t="s">
        <v>24</v>
      </c>
      <c r="C8" s="10" t="s">
        <v>25</v>
      </c>
      <c r="D8" s="11"/>
      <c r="E8" s="29" t="str">
        <f>IF(ISNA(VLOOKUP(D8,'Wertung-Punktevergabe'!A:B,2,FALSE)),"0",VLOOKUP(D8,'Wertung-Punktevergabe'!A:B,2,FALSE))</f>
        <v>0</v>
      </c>
      <c r="F8" s="11">
        <v>1</v>
      </c>
      <c r="G8" s="29">
        <f>IF(ISNA(VLOOKUP(F8,'Wertung-Punktevergabe'!A:B,2,FALSE)),"0",VLOOKUP(F8,'Wertung-Punktevergabe'!A:B,2,FALSE))</f>
        <v>20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20</v>
      </c>
      <c r="U8" s="45">
        <f t="shared" ref="U8:U51" si="1">RANK(T8,$T$7:$T$51)</f>
        <v>3</v>
      </c>
    </row>
    <row r="9" spans="1:21" x14ac:dyDescent="0.2">
      <c r="A9" s="10" t="s">
        <v>26</v>
      </c>
      <c r="B9" s="10" t="s">
        <v>27</v>
      </c>
      <c r="C9" s="10"/>
      <c r="D9" s="11"/>
      <c r="E9" s="29" t="str">
        <f>IF(ISNA(VLOOKUP(D9,'Wertung-Punktevergabe'!A:B,2,FALSE)),"0",VLOOKUP(D9,'Wertung-Punktevergabe'!A:B,2,FALSE))</f>
        <v>0</v>
      </c>
      <c r="F9" s="11">
        <v>2</v>
      </c>
      <c r="G9" s="29">
        <f>IF(ISNA(VLOOKUP(F9,'Wertung-Punktevergabe'!A:B,2,FALSE)),"0",VLOOKUP(F9,'Wertung-Punktevergabe'!A:B,2,FALSE))</f>
        <v>18</v>
      </c>
      <c r="H9" s="11">
        <v>2</v>
      </c>
      <c r="I9" s="29">
        <f>IF(ISNA(VLOOKUP(H9,'Wertung-Punktevergabe'!A:B,2,FALSE)),"0",VLOOKUP(H9,'Wertung-Punktevergabe'!A:B,2,FALSE))</f>
        <v>18</v>
      </c>
      <c r="J9" s="11">
        <v>2</v>
      </c>
      <c r="K9" s="29">
        <f>IF(ISNA(VLOOKUP(J9,'Wertung-Punktevergabe'!A:B,2,FALSE)),"0",VLOOKUP(J9,'Wertung-Punktevergabe'!A:B,2,FALSE))</f>
        <v>18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54</v>
      </c>
      <c r="U9" s="45">
        <f t="shared" si="1"/>
        <v>2</v>
      </c>
    </row>
    <row r="10" spans="1:21" x14ac:dyDescent="0.2">
      <c r="A10" s="10" t="s">
        <v>28</v>
      </c>
      <c r="B10" s="10" t="s">
        <v>29</v>
      </c>
      <c r="C10" s="10" t="s">
        <v>15</v>
      </c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>
        <v>1</v>
      </c>
      <c r="I10" s="29">
        <f>IF(ISNA(VLOOKUP(H10,'Wertung-Punktevergabe'!A:B,2,FALSE)),"0",VLOOKUP(H10,'Wertung-Punktevergabe'!A:B,2,FALSE))</f>
        <v>20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20</v>
      </c>
      <c r="U10" s="45">
        <f t="shared" si="1"/>
        <v>3</v>
      </c>
    </row>
    <row r="11" spans="1:21" x14ac:dyDescent="0.2">
      <c r="A11" s="10" t="s">
        <v>30</v>
      </c>
      <c r="B11" s="10" t="s">
        <v>31</v>
      </c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>
        <v>1</v>
      </c>
      <c r="M11" s="29">
        <f>IF(ISNA(VLOOKUP(L11,'Wertung-Punktevergabe'!A:B,2,FALSE)),"0",VLOOKUP(L11,'Wertung-Punktevergabe'!A:B,2,FALSE))</f>
        <v>20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20</v>
      </c>
      <c r="U11" s="45">
        <f t="shared" si="1"/>
        <v>3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6</v>
      </c>
    </row>
    <row r="13" spans="1:21" x14ac:dyDescent="0.2"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6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6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6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6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6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6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6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6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6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6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6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6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6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6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6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6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6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6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6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6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6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6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6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6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6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6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6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6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6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6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6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6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6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6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6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6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6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6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6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 xml:space="preserve">Elias </v>
      </c>
      <c r="C56" s="47" t="str">
        <f>IF($A56="","",INDEX($A$7:$U$51,_xlfn.AGGREGATE(15,6,ROW($U$7:$U$51)-ROW($U$7)+1/($U$7:$U$51=A56),COUNTIF($A$56:A56,A56)),2))</f>
        <v>Peer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Sebastian </v>
      </c>
      <c r="C57" s="47" t="str">
        <f>IF($A57="","",INDEX($A$7:$U$51,_xlfn.AGGREGATE(15,6,ROW($U$7:$U$51)-ROW($U$7)+1/($U$7:$U$51=A57),COUNTIF($A$56:A57,A57)),2))</f>
        <v xml:space="preserve">Catabiani 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 xml:space="preserve">Felix </v>
      </c>
      <c r="C58" s="47" t="str">
        <f>IF($A58="","",INDEX($A$7:$U$51,_xlfn.AGGREGATE(15,6,ROW($U$7:$U$51)-ROW($U$7)+1/($U$7:$U$51=A58),COUNTIF($A$56:A58,A58)),2))</f>
        <v>Kolb</v>
      </c>
    </row>
    <row r="59" spans="1:21" x14ac:dyDescent="0.2">
      <c r="A59" s="47">
        <f>SMALL($U$7:$U$51,ROWS($A$56:A59))</f>
        <v>3</v>
      </c>
      <c r="B59" s="47" t="str">
        <f>IF($A59="","",INDEX($A$7:$U$51,_xlfn.AGGREGATE(15,6,ROW($U$7:$U$51)-ROW($U$7)+1/($U$7:$U$51=A59),COUNTIF($A$56:A59,A59)),1))</f>
        <v xml:space="preserve">Björn </v>
      </c>
      <c r="C59" s="47" t="str">
        <f>IF($A59="","",INDEX($A$7:$U$51,_xlfn.AGGREGATE(15,6,ROW($U$7:$U$51)-ROW($U$7)+1/($U$7:$U$51=A59),COUNTIF($A$56:A59,A59)),2))</f>
        <v xml:space="preserve">Erdkönig </v>
      </c>
    </row>
    <row r="60" spans="1:21" x14ac:dyDescent="0.2">
      <c r="A60" s="47">
        <f>SMALL($U$7:$U$51,ROWS($A$56:A60))</f>
        <v>3</v>
      </c>
      <c r="B60" s="47" t="str">
        <f>IF($A60="","",INDEX($A$7:$U$51,_xlfn.AGGREGATE(15,6,ROW($U$7:$U$51)-ROW($U$7)+1/($U$7:$U$51=A60),COUNTIF($A$56:A60,A60)),1))</f>
        <v xml:space="preserve">Fabian </v>
      </c>
      <c r="C60" s="47" t="str">
        <f>IF($A60="","",INDEX($A$7:$U$51,_xlfn.AGGREGATE(15,6,ROW($U$7:$U$51)-ROW($U$7)+1/($U$7:$U$51=A60),COUNTIF($A$56:A60,A60)),2))</f>
        <v xml:space="preserve">Griesebner </v>
      </c>
    </row>
    <row r="61" spans="1:21" x14ac:dyDescent="0.2">
      <c r="A61" s="47">
        <f>SMALL($U$7:$U$51,ROWS($A$56:A61))</f>
        <v>6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6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6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6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6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6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6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6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6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6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6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6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6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6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6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6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6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6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6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6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6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6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6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6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6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6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6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6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6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6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6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6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6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6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6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6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6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6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6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6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8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9</v>
      </c>
      <c r="B3" s="59" t="str">
        <f>Datenbank!B3</f>
        <v xml:space="preserve">U15 Burschen 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 xml:space="preserve">Elias </v>
      </c>
      <c r="C6" s="54" t="str">
        <f>Datenbank!C56</f>
        <v>Peer</v>
      </c>
      <c r="D6" s="54" t="str">
        <f>IFERROR(IF(VLOOKUP(C6,Datenbank!B5:C35,2,FALSE)=0,"",VLOOKUP(C6,Datenbank!B5:C35,2,FALSE)),"")</f>
        <v xml:space="preserve">SV ERGO St. Martin </v>
      </c>
      <c r="E6" s="54">
        <f>VLOOKUP(C6,Datenbank!B:T,19,FALSE)</f>
        <v>60</v>
      </c>
    </row>
    <row r="7" spans="1:5" ht="21" customHeight="1" x14ac:dyDescent="0.2">
      <c r="A7" s="54">
        <f>Datenbank!A57</f>
        <v>2</v>
      </c>
      <c r="B7" s="54" t="str">
        <f>Datenbank!B57</f>
        <v xml:space="preserve">Sebastian </v>
      </c>
      <c r="C7" s="54" t="str">
        <f>Datenbank!C57</f>
        <v xml:space="preserve">Catabiani </v>
      </c>
      <c r="D7" s="54" t="str">
        <f>IFERROR(IF(VLOOKUP(C7,Datenbank!B6:C52,2,FALSE)=0,"",VLOOKUP(C7,Datenbank!B6:C52,2,FALSE)),"")</f>
        <v/>
      </c>
      <c r="E7" s="54">
        <f>VLOOKUP(C7,Datenbank!B:T,19,FALSE)</f>
        <v>54</v>
      </c>
    </row>
    <row r="8" spans="1:5" ht="21" customHeight="1" x14ac:dyDescent="0.2">
      <c r="A8" s="54">
        <f>Datenbank!A58</f>
        <v>3</v>
      </c>
      <c r="B8" s="54" t="str">
        <f>Datenbank!B58</f>
        <v xml:space="preserve">Felix </v>
      </c>
      <c r="C8" s="54" t="str">
        <f>Datenbank!C58</f>
        <v>Kolb</v>
      </c>
      <c r="D8" s="54" t="str">
        <f>IFERROR(IF(VLOOKUP(C8,Datenbank!B7:C53,2,FALSE)=0,"",VLOOKUP(C8,Datenbank!B7:C53,2,FALSE)),"")</f>
        <v xml:space="preserve">RC Sportunion Haus </v>
      </c>
      <c r="E8" s="54">
        <f>VLOOKUP(C8,Datenbank!B:T,19,FALSE)</f>
        <v>20</v>
      </c>
    </row>
    <row r="9" spans="1:5" ht="21" customHeight="1" x14ac:dyDescent="0.2">
      <c r="A9" s="54">
        <f>Datenbank!A59</f>
        <v>3</v>
      </c>
      <c r="B9" s="54" t="str">
        <f>Datenbank!B59</f>
        <v xml:space="preserve">Björn </v>
      </c>
      <c r="C9" s="54" t="str">
        <f>Datenbank!C59</f>
        <v xml:space="preserve">Erdkönig </v>
      </c>
      <c r="D9" s="54" t="str">
        <f>IFERROR(IF(VLOOKUP(C9,Datenbank!B8:C54,2,FALSE)=0,"",VLOOKUP(C9,Datenbank!B8:C54,2,FALSE)),"")</f>
        <v xml:space="preserve">Mautern </v>
      </c>
      <c r="E9" s="54">
        <f>VLOOKUP(C9,Datenbank!B:T,19,FALSE)</f>
        <v>20</v>
      </c>
    </row>
    <row r="10" spans="1:5" ht="21" customHeight="1" x14ac:dyDescent="0.2">
      <c r="A10" s="54">
        <f>Datenbank!A60</f>
        <v>3</v>
      </c>
      <c r="B10" s="54" t="str">
        <f>Datenbank!B60</f>
        <v xml:space="preserve">Fabian </v>
      </c>
      <c r="C10" s="54" t="str">
        <f>Datenbank!C60</f>
        <v xml:space="preserve">Griesebner </v>
      </c>
      <c r="D10" s="54" t="str">
        <f>IFERROR(IF(VLOOKUP(C10,Datenbank!B9:C55,2,FALSE)=0,"",VLOOKUP(C10,Datenbank!B9:C55,2,FALSE)),"")</f>
        <v/>
      </c>
      <c r="E10" s="54">
        <f>VLOOKUP(C10,Datenbank!B:T,19,FALSE)</f>
        <v>20</v>
      </c>
    </row>
    <row r="11" spans="1:5" ht="21" customHeight="1" x14ac:dyDescent="0.2">
      <c r="A11" s="54">
        <f>Datenbank!A61</f>
        <v>6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6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6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6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6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6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6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6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6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6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6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6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6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6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6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6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6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6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6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6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6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6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6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6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6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6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6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6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6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6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6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6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6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6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6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6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6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6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6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6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2019-08-04T05:15:13Z</dcterms:modified>
</cp:coreProperties>
</file>